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317"/>
  <workbookPr autoCompressPictures="0"/>
  <bookViews>
    <workbookView xWindow="0" yWindow="0" windowWidth="25600" windowHeight="151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1" i="1" l="1"/>
  <c r="C40" i="1"/>
  <c r="D40" i="1"/>
  <c r="F40" i="1"/>
  <c r="C41" i="1"/>
  <c r="D41" i="1"/>
  <c r="F41" i="1"/>
  <c r="C42" i="1"/>
  <c r="D42" i="1"/>
  <c r="F42" i="1"/>
  <c r="C43" i="1"/>
  <c r="D43" i="1"/>
  <c r="F43" i="1"/>
  <c r="C44" i="1"/>
  <c r="D44" i="1"/>
  <c r="F44" i="1"/>
  <c r="C45" i="1"/>
  <c r="D45" i="1"/>
  <c r="F45" i="1"/>
  <c r="C46" i="1"/>
  <c r="D46" i="1"/>
  <c r="F46" i="1"/>
  <c r="C39" i="1"/>
  <c r="D39" i="1"/>
  <c r="F39" i="1"/>
  <c r="B34" i="1"/>
  <c r="B35" i="1"/>
  <c r="E46" i="1"/>
  <c r="E45" i="1"/>
  <c r="E44" i="1"/>
  <c r="E43" i="1"/>
  <c r="E42" i="1"/>
  <c r="E41" i="1"/>
  <c r="E40" i="1"/>
  <c r="E39" i="1"/>
  <c r="B41" i="1"/>
  <c r="B42" i="1"/>
  <c r="B43" i="1"/>
  <c r="B44" i="1"/>
  <c r="B45" i="1"/>
  <c r="B46" i="1"/>
  <c r="B40" i="1"/>
  <c r="B39" i="1"/>
  <c r="A46" i="1"/>
  <c r="A45" i="1"/>
  <c r="A44" i="1"/>
  <c r="A43" i="1"/>
  <c r="A42" i="1"/>
  <c r="A41" i="1"/>
  <c r="A40" i="1"/>
  <c r="B32" i="1"/>
  <c r="B30" i="1"/>
  <c r="B9" i="1"/>
  <c r="C12" i="1"/>
  <c r="C81" i="1"/>
  <c r="C76" i="1"/>
  <c r="C79" i="1"/>
  <c r="C80" i="1"/>
  <c r="C82" i="1"/>
  <c r="B11" i="1"/>
  <c r="A21" i="1"/>
  <c r="A66" i="1"/>
  <c r="A72" i="1"/>
  <c r="C9" i="1"/>
  <c r="C10" i="1"/>
  <c r="C11" i="1"/>
  <c r="C15" i="1"/>
  <c r="A25" i="1"/>
  <c r="A69" i="1"/>
  <c r="A57" i="1"/>
  <c r="A60" i="1"/>
  <c r="A51" i="1"/>
  <c r="C13" i="1"/>
  <c r="B80" i="1"/>
</calcChain>
</file>

<file path=xl/sharedStrings.xml><?xml version="1.0" encoding="utf-8"?>
<sst xmlns="http://schemas.openxmlformats.org/spreadsheetml/2006/main" count="58" uniqueCount="41">
  <si>
    <t>BASIC DATA</t>
  </si>
  <si>
    <t>Selling price per unit</t>
  </si>
  <si>
    <t>Variable cost per unit</t>
  </si>
  <si>
    <t>FIXED COST</t>
  </si>
  <si>
    <t>Units</t>
  </si>
  <si>
    <t>CONTRIBUTION MARGIN INCOME STATEMENT</t>
  </si>
  <si>
    <t>Per unit</t>
  </si>
  <si>
    <t>Total</t>
  </si>
  <si>
    <t>Sales</t>
  </si>
  <si>
    <t>Less Variable cost</t>
  </si>
  <si>
    <t xml:space="preserve">CONTRIBUTION </t>
  </si>
  <si>
    <t>PROFITS</t>
  </si>
  <si>
    <t xml:space="preserve">CONTRIBUTION MARGIN RATIO </t>
  </si>
  <si>
    <t>ANSWER 1</t>
  </si>
  <si>
    <t>ANSWER 2</t>
  </si>
  <si>
    <t>Break even point (In $) = Fixed cost/ Contribution margin ratio</t>
  </si>
  <si>
    <t>$</t>
  </si>
  <si>
    <t>Break even point (In units) = Fixed cost/  Contribution per unit</t>
  </si>
  <si>
    <t>units</t>
  </si>
  <si>
    <t>ANSWER 3</t>
  </si>
  <si>
    <t>ANSWER 4</t>
  </si>
  <si>
    <t>Sales to earn desired profits = (Fixed cost + desired profit)/ Contribution per unit</t>
  </si>
  <si>
    <t>ANSWER 5</t>
  </si>
  <si>
    <t>AFTER TAX PROFITS of 750000 implies pre tax profits 750000*100/60</t>
  </si>
  <si>
    <t>Desired sales</t>
  </si>
  <si>
    <t>ANSWER 6</t>
  </si>
  <si>
    <t>Margin of safety = Actual sales - Breake even sales</t>
  </si>
  <si>
    <t>IN UNITS</t>
  </si>
  <si>
    <t>In $</t>
  </si>
  <si>
    <t>In %</t>
  </si>
  <si>
    <t>ANSWER 7</t>
  </si>
  <si>
    <t>Total cost</t>
  </si>
  <si>
    <t>Profit</t>
  </si>
  <si>
    <t>Fixed cost</t>
  </si>
  <si>
    <t>Variable cost</t>
  </si>
  <si>
    <t>Variable cost (per unit)</t>
  </si>
  <si>
    <t>Sales price (per unit)</t>
  </si>
  <si>
    <t>Units incremental</t>
  </si>
  <si>
    <t>Breakeven (units)</t>
  </si>
  <si>
    <t>Breakeven ($)</t>
  </si>
  <si>
    <t>Table to make the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</si>
</sst>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16">
    <xf numFmtId="0" fontId="0" fillId="0" borderId="0" xfId="0"/>
    <xf numFmtId="165" fontId="0" fillId="0" borderId="0" xfId="1" applyNumberFormat="1" applyFont="1"/>
    <xf numFmtId="0" fontId="2" fillId="0" borderId="0" xfId="0" applyFont="1"/>
    <xf numFmtId="0" fontId="0" fillId="2" borderId="0" xfId="0" applyFill="1"/>
    <xf numFmtId="165" fontId="0" fillId="2" borderId="0" xfId="1" applyNumberFormat="1" applyFont="1" applyFill="1"/>
    <xf numFmtId="9" fontId="0" fillId="2" borderId="0" xfId="2" applyFont="1" applyFill="1"/>
    <xf numFmtId="0" fontId="0" fillId="3" borderId="0" xfId="0" applyFill="1"/>
    <xf numFmtId="165" fontId="0" fillId="0" borderId="0" xfId="0" applyNumberFormat="1"/>
    <xf numFmtId="165" fontId="0" fillId="2" borderId="0" xfId="0" applyNumberFormat="1" applyFill="1"/>
    <xf numFmtId="0" fontId="0" fillId="0" borderId="0" xfId="0" applyFill="1"/>
    <xf numFmtId="1" fontId="0" fillId="2" borderId="0" xfId="0" applyNumberFormat="1" applyFill="1"/>
    <xf numFmtId="10" fontId="0" fillId="0" borderId="0" xfId="2" applyNumberFormat="1" applyFont="1"/>
    <xf numFmtId="0" fontId="0" fillId="0" borderId="0" xfId="0" applyNumberFormat="1"/>
    <xf numFmtId="165" fontId="0" fillId="0" borderId="0" xfId="1" applyNumberFormat="1" applyFont="1" applyFill="1"/>
    <xf numFmtId="166" fontId="0" fillId="0" borderId="0" xfId="0" applyNumberFormat="1"/>
    <xf numFmtId="0" fontId="3" fillId="4" borderId="0" xfId="3"/>
  </cellXfs>
  <cellStyles count="4">
    <cellStyle name="Bad" xfId="3" builtinId="27"/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BreakEven</a:t>
            </a:r>
            <a:r>
              <a:rPr lang="en-IN" baseline="0"/>
              <a:t> Chart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Sheet1!$D$38</c:f>
              <c:strCache>
                <c:ptCount val="1"/>
                <c:pt idx="0">
                  <c:v>Total cost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Sheet1!$A$39:$A$46</c:f>
              <c:numCache>
                <c:formatCode>General</c:formatCode>
                <c:ptCount val="8"/>
                <c:pt idx="0">
                  <c:v>0.0</c:v>
                </c:pt>
                <c:pt idx="1">
                  <c:v>20000.0</c:v>
                </c:pt>
                <c:pt idx="2">
                  <c:v>40000.0</c:v>
                </c:pt>
                <c:pt idx="3">
                  <c:v>60000.0</c:v>
                </c:pt>
                <c:pt idx="4">
                  <c:v>80000.0</c:v>
                </c:pt>
                <c:pt idx="5">
                  <c:v>100000.0</c:v>
                </c:pt>
                <c:pt idx="6">
                  <c:v>120000.0</c:v>
                </c:pt>
                <c:pt idx="7">
                  <c:v>140000.0</c:v>
                </c:pt>
              </c:numCache>
            </c:numRef>
          </c:cat>
          <c:val>
            <c:numRef>
              <c:f>Sheet1!$D$39:$D$46</c:f>
              <c:numCache>
                <c:formatCode>_-[$$-409]* #,##0.00_ ;_-[$$-409]* \-#,##0.00\ ;_-[$$-409]* "-"??_ ;_-@_ </c:formatCode>
                <c:ptCount val="8"/>
                <c:pt idx="0">
                  <c:v>975000.0</c:v>
                </c:pt>
                <c:pt idx="1">
                  <c:v>1.815E6</c:v>
                </c:pt>
                <c:pt idx="2">
                  <c:v>2.655E6</c:v>
                </c:pt>
                <c:pt idx="3">
                  <c:v>3.495E6</c:v>
                </c:pt>
                <c:pt idx="4">
                  <c:v>4.335E6</c:v>
                </c:pt>
                <c:pt idx="5">
                  <c:v>5.175E6</c:v>
                </c:pt>
                <c:pt idx="6">
                  <c:v>6.015E6</c:v>
                </c:pt>
                <c:pt idx="7">
                  <c:v>6.855E6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Sheet1!$E$38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Sheet1!$A$39:$A$46</c:f>
              <c:numCache>
                <c:formatCode>General</c:formatCode>
                <c:ptCount val="8"/>
                <c:pt idx="0">
                  <c:v>0.0</c:v>
                </c:pt>
                <c:pt idx="1">
                  <c:v>20000.0</c:v>
                </c:pt>
                <c:pt idx="2">
                  <c:v>40000.0</c:v>
                </c:pt>
                <c:pt idx="3">
                  <c:v>60000.0</c:v>
                </c:pt>
                <c:pt idx="4">
                  <c:v>80000.0</c:v>
                </c:pt>
                <c:pt idx="5">
                  <c:v>100000.0</c:v>
                </c:pt>
                <c:pt idx="6">
                  <c:v>120000.0</c:v>
                </c:pt>
                <c:pt idx="7">
                  <c:v>140000.0</c:v>
                </c:pt>
              </c:numCache>
            </c:numRef>
          </c:cat>
          <c:val>
            <c:numRef>
              <c:f>Sheet1!$E$39:$E$46</c:f>
              <c:numCache>
                <c:formatCode>_-[$$-409]* #,##0.00_ ;_-[$$-409]* \-#,##0.00\ ;_-[$$-409]* "-"??_ ;_-@_ </c:formatCode>
                <c:ptCount val="8"/>
                <c:pt idx="0" formatCode="General">
                  <c:v>0.0</c:v>
                </c:pt>
                <c:pt idx="1">
                  <c:v>1.2E6</c:v>
                </c:pt>
                <c:pt idx="2">
                  <c:v>2.4E6</c:v>
                </c:pt>
                <c:pt idx="3">
                  <c:v>3.6E6</c:v>
                </c:pt>
                <c:pt idx="4">
                  <c:v>4.8E6</c:v>
                </c:pt>
                <c:pt idx="5">
                  <c:v>6.0E6</c:v>
                </c:pt>
                <c:pt idx="6">
                  <c:v>7.2E6</c:v>
                </c:pt>
                <c:pt idx="7">
                  <c:v>8.4E6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845208"/>
        <c:axId val="2105039384"/>
      </c:lineChart>
      <c:catAx>
        <c:axId val="210284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5039384"/>
        <c:crosses val="autoZero"/>
        <c:auto val="1"/>
        <c:lblAlgn val="ctr"/>
        <c:lblOffset val="100"/>
        <c:noMultiLvlLbl val="0"/>
      </c:catAx>
      <c:valAx>
        <c:axId val="2105039384"/>
        <c:scaling>
          <c:orientation val="minMax"/>
        </c:scaling>
        <c:delete val="0"/>
        <c:axPos val="l"/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845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Profit Analysis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Sheet1!$D$38</c:f>
              <c:strCache>
                <c:ptCount val="1"/>
                <c:pt idx="0">
                  <c:v>Total cost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Sheet1!$A$39:$A$46</c:f>
              <c:numCache>
                <c:formatCode>General</c:formatCode>
                <c:ptCount val="8"/>
                <c:pt idx="0">
                  <c:v>0.0</c:v>
                </c:pt>
                <c:pt idx="1">
                  <c:v>20000.0</c:v>
                </c:pt>
                <c:pt idx="2">
                  <c:v>40000.0</c:v>
                </c:pt>
                <c:pt idx="3">
                  <c:v>60000.0</c:v>
                </c:pt>
                <c:pt idx="4">
                  <c:v>80000.0</c:v>
                </c:pt>
                <c:pt idx="5">
                  <c:v>100000.0</c:v>
                </c:pt>
                <c:pt idx="6">
                  <c:v>120000.0</c:v>
                </c:pt>
                <c:pt idx="7">
                  <c:v>140000.0</c:v>
                </c:pt>
              </c:numCache>
            </c:numRef>
          </c:cat>
          <c:val>
            <c:numRef>
              <c:f>Sheet1!$D$39:$D$46</c:f>
              <c:numCache>
                <c:formatCode>_-[$$-409]* #,##0.00_ ;_-[$$-409]* \-#,##0.00\ ;_-[$$-409]* "-"??_ ;_-@_ </c:formatCode>
                <c:ptCount val="8"/>
                <c:pt idx="0">
                  <c:v>975000.0</c:v>
                </c:pt>
                <c:pt idx="1">
                  <c:v>1.815E6</c:v>
                </c:pt>
                <c:pt idx="2">
                  <c:v>2.655E6</c:v>
                </c:pt>
                <c:pt idx="3">
                  <c:v>3.495E6</c:v>
                </c:pt>
                <c:pt idx="4">
                  <c:v>4.335E6</c:v>
                </c:pt>
                <c:pt idx="5">
                  <c:v>5.175E6</c:v>
                </c:pt>
                <c:pt idx="6">
                  <c:v>6.015E6</c:v>
                </c:pt>
                <c:pt idx="7">
                  <c:v>6.855E6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Sheet1!$E$38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Sheet1!$A$39:$A$46</c:f>
              <c:numCache>
                <c:formatCode>General</c:formatCode>
                <c:ptCount val="8"/>
                <c:pt idx="0">
                  <c:v>0.0</c:v>
                </c:pt>
                <c:pt idx="1">
                  <c:v>20000.0</c:v>
                </c:pt>
                <c:pt idx="2">
                  <c:v>40000.0</c:v>
                </c:pt>
                <c:pt idx="3">
                  <c:v>60000.0</c:v>
                </c:pt>
                <c:pt idx="4">
                  <c:v>80000.0</c:v>
                </c:pt>
                <c:pt idx="5">
                  <c:v>100000.0</c:v>
                </c:pt>
                <c:pt idx="6">
                  <c:v>120000.0</c:v>
                </c:pt>
                <c:pt idx="7">
                  <c:v>140000.0</c:v>
                </c:pt>
              </c:numCache>
            </c:numRef>
          </c:cat>
          <c:val>
            <c:numRef>
              <c:f>Sheet1!$E$39:$E$46</c:f>
              <c:numCache>
                <c:formatCode>_-[$$-409]* #,##0.00_ ;_-[$$-409]* \-#,##0.00\ ;_-[$$-409]* "-"??_ ;_-@_ </c:formatCode>
                <c:ptCount val="8"/>
                <c:pt idx="0" formatCode="General">
                  <c:v>0.0</c:v>
                </c:pt>
                <c:pt idx="1">
                  <c:v>1.2E6</c:v>
                </c:pt>
                <c:pt idx="2">
                  <c:v>2.4E6</c:v>
                </c:pt>
                <c:pt idx="3">
                  <c:v>3.6E6</c:v>
                </c:pt>
                <c:pt idx="4">
                  <c:v>4.8E6</c:v>
                </c:pt>
                <c:pt idx="5">
                  <c:v>6.0E6</c:v>
                </c:pt>
                <c:pt idx="6">
                  <c:v>7.2E6</c:v>
                </c:pt>
                <c:pt idx="7">
                  <c:v>8.4E6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Sheet1!$F$38</c:f>
              <c:strCache>
                <c:ptCount val="1"/>
                <c:pt idx="0">
                  <c:v>Profit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Sheet1!$A$39:$A$46</c:f>
              <c:numCache>
                <c:formatCode>General</c:formatCode>
                <c:ptCount val="8"/>
                <c:pt idx="0">
                  <c:v>0.0</c:v>
                </c:pt>
                <c:pt idx="1">
                  <c:v>20000.0</c:v>
                </c:pt>
                <c:pt idx="2">
                  <c:v>40000.0</c:v>
                </c:pt>
                <c:pt idx="3">
                  <c:v>60000.0</c:v>
                </c:pt>
                <c:pt idx="4">
                  <c:v>80000.0</c:v>
                </c:pt>
                <c:pt idx="5">
                  <c:v>100000.0</c:v>
                </c:pt>
                <c:pt idx="6">
                  <c:v>120000.0</c:v>
                </c:pt>
                <c:pt idx="7">
                  <c:v>140000.0</c:v>
                </c:pt>
              </c:numCache>
            </c:numRef>
          </c:cat>
          <c:val>
            <c:numRef>
              <c:f>Sheet1!$F$39:$F$46</c:f>
              <c:numCache>
                <c:formatCode>_-[$$-409]* #,##0.00_ ;_-[$$-409]* \-#,##0.00\ ;_-[$$-409]* "-"??_ ;_-@_ </c:formatCode>
                <c:ptCount val="8"/>
                <c:pt idx="0">
                  <c:v>-975000.0</c:v>
                </c:pt>
                <c:pt idx="1">
                  <c:v>-615000.0</c:v>
                </c:pt>
                <c:pt idx="2">
                  <c:v>-255000.0</c:v>
                </c:pt>
                <c:pt idx="3">
                  <c:v>105000.0</c:v>
                </c:pt>
                <c:pt idx="4">
                  <c:v>465000.0</c:v>
                </c:pt>
                <c:pt idx="5">
                  <c:v>825000.0</c:v>
                </c:pt>
                <c:pt idx="6">
                  <c:v>1.185E6</c:v>
                </c:pt>
                <c:pt idx="7">
                  <c:v>1.545E6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128408"/>
        <c:axId val="2105132088"/>
      </c:lineChart>
      <c:catAx>
        <c:axId val="210512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5132088"/>
        <c:crosses val="autoZero"/>
        <c:auto val="1"/>
        <c:lblAlgn val="ctr"/>
        <c:lblOffset val="100"/>
        <c:noMultiLvlLbl val="0"/>
      </c:catAx>
      <c:valAx>
        <c:axId val="210513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5128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4" Type="http://schemas.openxmlformats.org/officeDocument/2006/relationships/chart" Target="../charts/chart2.xml"/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24</xdr:row>
      <xdr:rowOff>23812</xdr:rowOff>
    </xdr:from>
    <xdr:to>
      <xdr:col>14</xdr:col>
      <xdr:colOff>295275</xdr:colOff>
      <xdr:row>38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33</xdr:row>
      <xdr:rowOff>0</xdr:rowOff>
    </xdr:from>
    <xdr:to>
      <xdr:col>2</xdr:col>
      <xdr:colOff>9525</xdr:colOff>
      <xdr:row>35</xdr:row>
      <xdr:rowOff>9525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990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197005</xdr:colOff>
      <xdr:row>32</xdr:row>
      <xdr:rowOff>171451</xdr:rowOff>
    </xdr:from>
    <xdr:to>
      <xdr:col>14</xdr:col>
      <xdr:colOff>76200</xdr:colOff>
      <xdr:row>34</xdr:row>
      <xdr:rowOff>114301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405" y="6267451"/>
          <a:ext cx="165084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566737</xdr:colOff>
      <xdr:row>39</xdr:row>
      <xdr:rowOff>128587</xdr:rowOff>
    </xdr:from>
    <xdr:to>
      <xdr:col>14</xdr:col>
      <xdr:colOff>414337</xdr:colOff>
      <xdr:row>54</xdr:row>
      <xdr:rowOff>14287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E1" sqref="E1"/>
    </sheetView>
  </sheetViews>
  <sheetFormatPr baseColWidth="10" defaultColWidth="8.83203125" defaultRowHeight="14" x14ac:dyDescent="0"/>
  <cols>
    <col min="1" max="1" width="20.1640625" bestFit="1" customWidth="1"/>
    <col min="2" max="2" width="9.5" bestFit="1" customWidth="1"/>
    <col min="3" max="3" width="13.33203125" bestFit="1" customWidth="1"/>
    <col min="4" max="4" width="14.5" customWidth="1"/>
    <col min="5" max="5" width="17.33203125" customWidth="1"/>
    <col min="6" max="6" width="13.6640625" bestFit="1" customWidth="1"/>
  </cols>
  <sheetData>
    <row r="1" spans="1:3">
      <c r="A1" t="s">
        <v>0</v>
      </c>
    </row>
    <row r="2" spans="1:3">
      <c r="A2" t="s">
        <v>1</v>
      </c>
      <c r="B2">
        <v>60</v>
      </c>
    </row>
    <row r="3" spans="1:3">
      <c r="A3" t="s">
        <v>2</v>
      </c>
      <c r="B3">
        <v>45</v>
      </c>
    </row>
    <row r="4" spans="1:3">
      <c r="A4" t="s">
        <v>3</v>
      </c>
      <c r="B4">
        <v>975000</v>
      </c>
    </row>
    <row r="5" spans="1:3">
      <c r="A5" t="s">
        <v>4</v>
      </c>
      <c r="B5">
        <v>80000</v>
      </c>
    </row>
    <row r="6" spans="1:3">
      <c r="A6" s="6" t="s">
        <v>13</v>
      </c>
    </row>
    <row r="7" spans="1:3">
      <c r="A7" s="2" t="s">
        <v>5</v>
      </c>
    </row>
    <row r="8" spans="1:3">
      <c r="B8" t="s">
        <v>6</v>
      </c>
      <c r="C8" t="s">
        <v>7</v>
      </c>
    </row>
    <row r="9" spans="1:3">
      <c r="A9" t="s">
        <v>8</v>
      </c>
      <c r="B9">
        <f>B2</f>
        <v>60</v>
      </c>
      <c r="C9" s="1">
        <f>B9*B5</f>
        <v>4800000</v>
      </c>
    </row>
    <row r="10" spans="1:3">
      <c r="A10" t="s">
        <v>9</v>
      </c>
      <c r="B10">
        <v>42</v>
      </c>
      <c r="C10" s="1">
        <f>B10*B5</f>
        <v>3360000</v>
      </c>
    </row>
    <row r="11" spans="1:3">
      <c r="A11" s="3" t="s">
        <v>10</v>
      </c>
      <c r="B11" s="3">
        <f>B9-B10</f>
        <v>18</v>
      </c>
      <c r="C11" s="4">
        <f>C9-C10</f>
        <v>1440000</v>
      </c>
    </row>
    <row r="12" spans="1:3">
      <c r="A12" t="s">
        <v>3</v>
      </c>
      <c r="C12" s="1">
        <f>B4</f>
        <v>975000</v>
      </c>
    </row>
    <row r="13" spans="1:3">
      <c r="A13" t="s">
        <v>11</v>
      </c>
      <c r="C13" s="1">
        <f>C11-C12</f>
        <v>465000</v>
      </c>
    </row>
    <row r="15" spans="1:3">
      <c r="A15" s="3" t="s">
        <v>12</v>
      </c>
      <c r="B15" s="3"/>
      <c r="C15" s="5">
        <f>C11/C9</f>
        <v>0.3</v>
      </c>
    </row>
    <row r="18" spans="1:2">
      <c r="A18" s="6" t="s">
        <v>14</v>
      </c>
    </row>
    <row r="19" spans="1:2" s="9" customFormat="1"/>
    <row r="20" spans="1:2" s="9" customFormat="1">
      <c r="A20" s="9" t="s">
        <v>17</v>
      </c>
    </row>
    <row r="21" spans="1:2" s="9" customFormat="1">
      <c r="A21" s="8">
        <f>C12/B11</f>
        <v>54166.666666666664</v>
      </c>
      <c r="B21" s="3" t="s">
        <v>18</v>
      </c>
    </row>
    <row r="23" spans="1:2">
      <c r="A23" t="s">
        <v>15</v>
      </c>
    </row>
    <row r="25" spans="1:2">
      <c r="A25" s="8">
        <f>C12/C15</f>
        <v>3250000</v>
      </c>
      <c r="B25" s="3" t="s">
        <v>16</v>
      </c>
    </row>
    <row r="28" spans="1:2">
      <c r="A28" s="6" t="s">
        <v>19</v>
      </c>
    </row>
    <row r="30" spans="1:2">
      <c r="A30" t="s">
        <v>33</v>
      </c>
      <c r="B30" s="7">
        <f>C12</f>
        <v>975000</v>
      </c>
    </row>
    <row r="31" spans="1:2">
      <c r="A31" t="s">
        <v>35</v>
      </c>
      <c r="B31">
        <f>B10</f>
        <v>42</v>
      </c>
    </row>
    <row r="32" spans="1:2">
      <c r="A32" t="s">
        <v>36</v>
      </c>
      <c r="B32">
        <f>B9</f>
        <v>60</v>
      </c>
    </row>
    <row r="33" spans="1:6">
      <c r="A33" t="s">
        <v>37</v>
      </c>
      <c r="B33">
        <v>20000</v>
      </c>
    </row>
    <row r="34" spans="1:6">
      <c r="A34" s="15" t="s">
        <v>38</v>
      </c>
      <c r="B34" s="15">
        <f>(B30/(B32-B31))</f>
        <v>54166.666666666664</v>
      </c>
    </row>
    <row r="35" spans="1:6">
      <c r="A35" s="15" t="s">
        <v>39</v>
      </c>
      <c r="B35" s="15">
        <f>B34*B32</f>
        <v>3250000</v>
      </c>
    </row>
    <row r="37" spans="1:6">
      <c r="A37" t="s">
        <v>40</v>
      </c>
    </row>
    <row r="38" spans="1:6">
      <c r="A38" t="s">
        <v>4</v>
      </c>
      <c r="B38" t="s">
        <v>33</v>
      </c>
      <c r="C38" t="s">
        <v>34</v>
      </c>
      <c r="D38" t="s">
        <v>31</v>
      </c>
      <c r="E38" t="s">
        <v>8</v>
      </c>
      <c r="F38" t="s">
        <v>32</v>
      </c>
    </row>
    <row r="39" spans="1:6">
      <c r="A39">
        <v>0</v>
      </c>
      <c r="B39" s="7">
        <f>B30</f>
        <v>975000</v>
      </c>
      <c r="C39">
        <f t="shared" ref="C39:C46" si="0">A39*$B$31</f>
        <v>0</v>
      </c>
      <c r="D39" s="14">
        <f t="shared" ref="D39:D46" si="1">B39+C39</f>
        <v>975000</v>
      </c>
      <c r="E39">
        <f t="shared" ref="E39:E46" si="2">A39*$B$32</f>
        <v>0</v>
      </c>
      <c r="F39" s="14">
        <f>E39-D39</f>
        <v>-975000</v>
      </c>
    </row>
    <row r="40" spans="1:6">
      <c r="A40">
        <f t="shared" ref="A40:A46" si="3">A39+$B$33</f>
        <v>20000</v>
      </c>
      <c r="B40" s="7">
        <f>B39</f>
        <v>975000</v>
      </c>
      <c r="C40">
        <f t="shared" si="0"/>
        <v>840000</v>
      </c>
      <c r="D40" s="14">
        <f t="shared" si="1"/>
        <v>1815000</v>
      </c>
      <c r="E40" s="14">
        <f t="shared" si="2"/>
        <v>1200000</v>
      </c>
      <c r="F40" s="14">
        <f t="shared" ref="F40:F46" si="4">E40-D40</f>
        <v>-615000</v>
      </c>
    </row>
    <row r="41" spans="1:6">
      <c r="A41">
        <f t="shared" si="3"/>
        <v>40000</v>
      </c>
      <c r="B41" s="7">
        <f t="shared" ref="B41:B46" si="5">B40</f>
        <v>975000</v>
      </c>
      <c r="C41">
        <f t="shared" si="0"/>
        <v>1680000</v>
      </c>
      <c r="D41" s="14">
        <f t="shared" si="1"/>
        <v>2655000</v>
      </c>
      <c r="E41" s="14">
        <f t="shared" si="2"/>
        <v>2400000</v>
      </c>
      <c r="F41" s="14">
        <f t="shared" si="4"/>
        <v>-255000</v>
      </c>
    </row>
    <row r="42" spans="1:6">
      <c r="A42">
        <f t="shared" si="3"/>
        <v>60000</v>
      </c>
      <c r="B42" s="7">
        <f t="shared" si="5"/>
        <v>975000</v>
      </c>
      <c r="C42">
        <f t="shared" si="0"/>
        <v>2520000</v>
      </c>
      <c r="D42" s="14">
        <f t="shared" si="1"/>
        <v>3495000</v>
      </c>
      <c r="E42" s="14">
        <f t="shared" si="2"/>
        <v>3600000</v>
      </c>
      <c r="F42" s="14">
        <f t="shared" si="4"/>
        <v>105000</v>
      </c>
    </row>
    <row r="43" spans="1:6">
      <c r="A43">
        <f t="shared" si="3"/>
        <v>80000</v>
      </c>
      <c r="B43" s="7">
        <f t="shared" si="5"/>
        <v>975000</v>
      </c>
      <c r="C43">
        <f t="shared" si="0"/>
        <v>3360000</v>
      </c>
      <c r="D43" s="14">
        <f t="shared" si="1"/>
        <v>4335000</v>
      </c>
      <c r="E43" s="14">
        <f t="shared" si="2"/>
        <v>4800000</v>
      </c>
      <c r="F43" s="14">
        <f t="shared" si="4"/>
        <v>465000</v>
      </c>
    </row>
    <row r="44" spans="1:6">
      <c r="A44">
        <f t="shared" si="3"/>
        <v>100000</v>
      </c>
      <c r="B44" s="7">
        <f t="shared" si="5"/>
        <v>975000</v>
      </c>
      <c r="C44">
        <f t="shared" si="0"/>
        <v>4200000</v>
      </c>
      <c r="D44" s="14">
        <f t="shared" si="1"/>
        <v>5175000</v>
      </c>
      <c r="E44" s="14">
        <f t="shared" si="2"/>
        <v>6000000</v>
      </c>
      <c r="F44" s="14">
        <f t="shared" si="4"/>
        <v>825000</v>
      </c>
    </row>
    <row r="45" spans="1:6">
      <c r="A45">
        <f t="shared" si="3"/>
        <v>120000</v>
      </c>
      <c r="B45" s="7">
        <f t="shared" si="5"/>
        <v>975000</v>
      </c>
      <c r="C45">
        <f t="shared" si="0"/>
        <v>5040000</v>
      </c>
      <c r="D45" s="14">
        <f t="shared" si="1"/>
        <v>6015000</v>
      </c>
      <c r="E45" s="14">
        <f t="shared" si="2"/>
        <v>7200000</v>
      </c>
      <c r="F45" s="14">
        <f t="shared" si="4"/>
        <v>1185000</v>
      </c>
    </row>
    <row r="46" spans="1:6">
      <c r="A46">
        <f t="shared" si="3"/>
        <v>140000</v>
      </c>
      <c r="B46" s="7">
        <f t="shared" si="5"/>
        <v>975000</v>
      </c>
      <c r="C46">
        <f t="shared" si="0"/>
        <v>5880000</v>
      </c>
      <c r="D46" s="14">
        <f t="shared" si="1"/>
        <v>6855000</v>
      </c>
      <c r="E46" s="14">
        <f t="shared" si="2"/>
        <v>8400000</v>
      </c>
      <c r="F46" s="14">
        <f t="shared" si="4"/>
        <v>1545000</v>
      </c>
    </row>
    <row r="48" spans="1:6">
      <c r="A48" s="6" t="s">
        <v>20</v>
      </c>
    </row>
    <row r="49" spans="1:2">
      <c r="A49" t="s">
        <v>21</v>
      </c>
    </row>
    <row r="51" spans="1:2">
      <c r="A51" s="8">
        <f>(C12+900000)/B11</f>
        <v>104166.66666666667</v>
      </c>
      <c r="B51" s="3" t="s">
        <v>18</v>
      </c>
    </row>
    <row r="53" spans="1:2">
      <c r="A53" s="6" t="s">
        <v>22</v>
      </c>
    </row>
    <row r="54" spans="1:2">
      <c r="A54" t="s">
        <v>21</v>
      </c>
    </row>
    <row r="56" spans="1:2">
      <c r="A56" t="s">
        <v>23</v>
      </c>
    </row>
    <row r="57" spans="1:2">
      <c r="A57">
        <f>750000/0.6</f>
        <v>1250000</v>
      </c>
    </row>
    <row r="59" spans="1:2">
      <c r="A59" t="s">
        <v>24</v>
      </c>
    </row>
    <row r="60" spans="1:2">
      <c r="A60" s="10">
        <f>(A57+B4)/B11</f>
        <v>123611.11111111111</v>
      </c>
      <c r="B60" s="3" t="s">
        <v>18</v>
      </c>
    </row>
    <row r="62" spans="1:2">
      <c r="A62" s="6" t="s">
        <v>25</v>
      </c>
    </row>
    <row r="63" spans="1:2">
      <c r="A63" t="s">
        <v>26</v>
      </c>
    </row>
    <row r="65" spans="1:4">
      <c r="A65" t="s">
        <v>27</v>
      </c>
    </row>
    <row r="66" spans="1:4">
      <c r="A66" s="7">
        <f>80000-A21</f>
        <v>25833.333333333336</v>
      </c>
      <c r="B66" t="s">
        <v>4</v>
      </c>
    </row>
    <row r="68" spans="1:4">
      <c r="A68" t="s">
        <v>28</v>
      </c>
    </row>
    <row r="69" spans="1:4">
      <c r="A69" s="7">
        <f>(80000*60)-A25</f>
        <v>1550000</v>
      </c>
      <c r="B69" t="s">
        <v>16</v>
      </c>
    </row>
    <row r="71" spans="1:4">
      <c r="A71" t="s">
        <v>29</v>
      </c>
    </row>
    <row r="72" spans="1:4">
      <c r="A72" s="11">
        <f>A66/80000</f>
        <v>0.32291666666666669</v>
      </c>
    </row>
    <row r="75" spans="1:4">
      <c r="A75" s="6" t="s">
        <v>30</v>
      </c>
    </row>
    <row r="76" spans="1:4">
      <c r="C76" s="12">
        <f>C78/B78</f>
        <v>95000</v>
      </c>
      <c r="D76" t="s">
        <v>18</v>
      </c>
    </row>
    <row r="77" spans="1:4">
      <c r="B77" t="s">
        <v>6</v>
      </c>
      <c r="C77" t="s">
        <v>7</v>
      </c>
    </row>
    <row r="78" spans="1:4">
      <c r="A78" t="s">
        <v>8</v>
      </c>
      <c r="B78">
        <v>60</v>
      </c>
      <c r="C78" s="1">
        <v>5700000</v>
      </c>
    </row>
    <row r="79" spans="1:4">
      <c r="A79" t="s">
        <v>9</v>
      </c>
      <c r="B79">
        <v>45</v>
      </c>
      <c r="C79" s="1">
        <f>B79*C76</f>
        <v>4275000</v>
      </c>
    </row>
    <row r="80" spans="1:4">
      <c r="A80" s="9" t="s">
        <v>10</v>
      </c>
      <c r="B80" s="9">
        <f>B78-B79</f>
        <v>15</v>
      </c>
      <c r="C80" s="13">
        <f>C78-C79</f>
        <v>1425000</v>
      </c>
    </row>
    <row r="81" spans="1:3">
      <c r="A81" t="s">
        <v>3</v>
      </c>
      <c r="C81" s="1">
        <f>B4</f>
        <v>975000</v>
      </c>
    </row>
    <row r="82" spans="1:3">
      <c r="A82" s="3" t="s">
        <v>11</v>
      </c>
      <c r="B82" s="3"/>
      <c r="C82" s="4">
        <f>C80-C81</f>
        <v>450000</v>
      </c>
    </row>
  </sheetData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Joseph Ryan</cp:lastModifiedBy>
  <dcterms:created xsi:type="dcterms:W3CDTF">2016-09-19T17:01:49Z</dcterms:created>
  <dcterms:modified xsi:type="dcterms:W3CDTF">2017-05-23T07:24:51Z</dcterms:modified>
</cp:coreProperties>
</file>